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225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<sst xmlns="http://schemas.openxmlformats.org/spreadsheetml/2006/main" count="161" uniqueCount="56">
  <si>
    <t>FC Sankt Augustin 1978 e.V.</t>
  </si>
  <si>
    <t>Stadtmeisterschaft 2017</t>
  </si>
  <si>
    <t>Logo</t>
  </si>
  <si>
    <r>
      <t xml:space="preserve">Fußball Hallenturnier für: </t>
    </r>
    <r>
      <rPr>
        <b/>
        <sz val="14"/>
        <rFont val="Arial"/>
        <family val="2"/>
      </rPr>
      <t>E - Junioren</t>
    </r>
    <r>
      <rPr>
        <sz val="14"/>
        <rFont val="Arial"/>
        <family val="2"/>
      </rPr>
      <t xml:space="preserve"> - Mannschaften</t>
    </r>
  </si>
  <si>
    <t>Am</t>
  </si>
  <si>
    <t>Sonntag</t>
  </si>
  <si>
    <t>, den</t>
  </si>
  <si>
    <t>Sporthalle Schulzentrum Niederpleis</t>
  </si>
  <si>
    <t>Beginn:</t>
  </si>
  <si>
    <t>Uhr</t>
  </si>
  <si>
    <t>Spielzeit:</t>
  </si>
  <si>
    <t>x</t>
  </si>
  <si>
    <t>min</t>
  </si>
  <si>
    <t>Pause:</t>
  </si>
  <si>
    <t>I. Teilnehmende Mannschaften</t>
  </si>
  <si>
    <t>:</t>
  </si>
  <si>
    <t>Gruppe A - Halle 1</t>
  </si>
  <si>
    <t>Gruppe B - Halle 1</t>
  </si>
  <si>
    <t>1.</t>
  </si>
  <si>
    <t>SV Menden II</t>
  </si>
  <si>
    <t>ASV Sankt Augustin II</t>
  </si>
  <si>
    <t>2.</t>
  </si>
  <si>
    <t>ASV Sankt Augustin I</t>
  </si>
  <si>
    <t>SV Menden</t>
  </si>
  <si>
    <t>3.</t>
  </si>
  <si>
    <t>SV Birlinghoven</t>
  </si>
  <si>
    <t xml:space="preserve">FC Sankt Augustin </t>
  </si>
  <si>
    <t>4.</t>
  </si>
  <si>
    <t>FC Adler Meindorf</t>
  </si>
  <si>
    <t>VfR Hangelar</t>
  </si>
  <si>
    <t>II. Spielplan Vorrunde</t>
  </si>
  <si>
    <t>Nr.</t>
  </si>
  <si>
    <t>Halle</t>
  </si>
  <si>
    <t>Grp.</t>
  </si>
  <si>
    <t>Beginn</t>
  </si>
  <si>
    <t>Spielpaarung</t>
  </si>
  <si>
    <t>Ergebnis</t>
  </si>
  <si>
    <t>Punkte</t>
  </si>
  <si>
    <t>A</t>
  </si>
  <si>
    <t>-</t>
  </si>
  <si>
    <t>B</t>
  </si>
  <si>
    <t>III. Abschlußtabellen Vorrunde</t>
  </si>
  <si>
    <t>Gruppe A</t>
  </si>
  <si>
    <t>Sp.</t>
  </si>
  <si>
    <t>Pkt.</t>
  </si>
  <si>
    <t>Tore</t>
  </si>
  <si>
    <t>Diff.</t>
  </si>
  <si>
    <t>Gruppe B</t>
  </si>
  <si>
    <t>IV. Endrunde</t>
  </si>
  <si>
    <t>Spiel um Platz 3 und 4</t>
  </si>
  <si>
    <t>2. Gruppe A</t>
  </si>
  <si>
    <t>2. Gruppe B</t>
  </si>
  <si>
    <t>Endspiel</t>
  </si>
  <si>
    <t>1. Gruppe A</t>
  </si>
  <si>
    <t>1. Gruppe B</t>
  </si>
  <si>
    <t>V. Plazierungen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</si>
</sst>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49"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8"/>
      <name val="Comic Sans MS"/>
      <family val="4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5" fontId="7" fillId="0" borderId="10" xfId="0" applyNumberFormat="1" applyFont="1" applyBorder="1" applyAlignment="1" applyProtection="1">
      <alignment horizontal="center"/>
      <protection locked="0"/>
    </xf>
    <xf numFmtId="0" fontId="7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 shrinkToFit="1"/>
    </xf>
    <xf numFmtId="0" fontId="0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 shrinkToFit="1"/>
    </xf>
    <xf numFmtId="0" fontId="0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 shrinkToFit="1"/>
    </xf>
    <xf numFmtId="0" fontId="0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left" shrinkToFit="1"/>
    </xf>
    <xf numFmtId="0" fontId="0" fillId="0" borderId="29" xfId="0" applyFont="1" applyBorder="1" applyAlignment="1">
      <alignment horizont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5" fontId="7" fillId="0" borderId="10" xfId="0" applyNumberFormat="1" applyFont="1" applyBorder="1" applyAlignment="1">
      <alignment horizontal="center"/>
    </xf>
    <xf numFmtId="0" fontId="9" fillId="33" borderId="3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left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left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1532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4391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43</xdr:col>
      <xdr:colOff>85725</xdr:colOff>
      <xdr:row>1</xdr:row>
      <xdr:rowOff>66675</xdr:rowOff>
    </xdr:from>
    <xdr:to>
      <xdr:col>53</xdr:col>
      <xdr:colOff>28575</xdr:colOff>
      <xdr:row>9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161925"/>
          <a:ext cx="1085850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L77"/>
  <sheetViews>
    <sheetView tabSelected="1" zoomScale="70" zoomScaleNormal="70" zoomScalePageLayoutView="0" workbookViewId="0" topLeftCell="A1">
      <selection activeCell="AC17" sqref="AC17"/>
    </sheetView>
  </sheetViews>
  <sheetFormatPr defaultColWidth="1.7109375" defaultRowHeight="12.75"/>
  <cols>
    <col min="1" max="56" width="1.7109375" style="0" customWidth="1"/>
    <col min="57" max="57" width="5.7109375" style="1" customWidth="1"/>
    <col min="58" max="64" width="0" style="1" hidden="1" customWidth="1"/>
    <col min="65" max="72" width="0" style="2" hidden="1" customWidth="1"/>
    <col min="73" max="73" width="5.7109375" style="2" customWidth="1"/>
    <col min="74" max="80" width="1.7109375" style="3" customWidth="1"/>
    <col min="81" max="84" width="1.7109375" style="4" customWidth="1"/>
    <col min="85" max="102" width="1.7109375" style="5" customWidth="1"/>
  </cols>
  <sheetData>
    <row r="1" ht="7.5" customHeight="1"/>
    <row r="2" spans="1:55" ht="30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102" s="8" customFormat="1" ht="27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7"/>
      <c r="AR3" s="7"/>
      <c r="AS3" s="7"/>
      <c r="AT3" s="7"/>
      <c r="AU3" s="7" t="s">
        <v>2</v>
      </c>
      <c r="AV3" s="7"/>
      <c r="AW3" s="7"/>
      <c r="AX3" s="7"/>
      <c r="AY3" s="7"/>
      <c r="AZ3" s="7"/>
      <c r="BA3" s="7"/>
      <c r="BB3" s="7"/>
      <c r="BC3" s="7"/>
      <c r="BE3" s="9"/>
      <c r="BF3" s="9"/>
      <c r="BG3" s="9"/>
      <c r="BH3" s="9"/>
      <c r="BI3" s="9"/>
      <c r="BJ3" s="9"/>
      <c r="BK3" s="9"/>
      <c r="BL3" s="9"/>
      <c r="BM3" s="10"/>
      <c r="BN3" s="10"/>
      <c r="BO3" s="10"/>
      <c r="BP3" s="10"/>
      <c r="BQ3" s="10"/>
      <c r="BR3" s="10"/>
      <c r="BS3" s="10"/>
      <c r="BT3" s="10"/>
      <c r="BU3" s="10"/>
      <c r="BV3" s="11"/>
      <c r="BW3" s="11"/>
      <c r="BX3" s="11"/>
      <c r="BY3" s="11"/>
      <c r="BZ3" s="11"/>
      <c r="CA3" s="11"/>
      <c r="CB3" s="11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2" s="14" customFormat="1" ht="18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E4" s="15"/>
      <c r="BF4" s="15"/>
      <c r="BG4" s="15"/>
      <c r="BH4" s="15"/>
      <c r="BI4" s="15"/>
      <c r="BJ4" s="15"/>
      <c r="BK4" s="15"/>
      <c r="BL4" s="15"/>
      <c r="BM4" s="16"/>
      <c r="BN4" s="16"/>
      <c r="BO4" s="16"/>
      <c r="BP4" s="16"/>
      <c r="BQ4" s="16"/>
      <c r="BR4" s="16"/>
      <c r="BS4" s="16"/>
      <c r="BT4" s="16"/>
      <c r="BU4" s="16"/>
      <c r="BV4" s="17"/>
      <c r="BW4" s="17"/>
      <c r="BX4" s="17"/>
      <c r="BY4" s="17"/>
      <c r="BZ4" s="17"/>
      <c r="CA4" s="17"/>
      <c r="CB4" s="17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</row>
    <row r="5" spans="43:102" s="14" customFormat="1" ht="6" customHeight="1"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E5" s="15"/>
      <c r="BF5" s="15"/>
      <c r="BG5" s="15"/>
      <c r="BH5" s="15"/>
      <c r="BI5" s="15"/>
      <c r="BJ5" s="15"/>
      <c r="BK5" s="15"/>
      <c r="BL5" s="15"/>
      <c r="BM5" s="16"/>
      <c r="BN5" s="16"/>
      <c r="BO5" s="16"/>
      <c r="BP5" s="16"/>
      <c r="BQ5" s="16"/>
      <c r="BR5" s="16"/>
      <c r="BS5" s="16"/>
      <c r="BT5" s="16"/>
      <c r="BU5" s="16"/>
      <c r="BV5" s="17"/>
      <c r="BW5" s="17"/>
      <c r="BX5" s="17"/>
      <c r="BY5" s="17"/>
      <c r="BZ5" s="17"/>
      <c r="CA5" s="17"/>
      <c r="CB5" s="17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</row>
    <row r="6" spans="12:102" s="14" customFormat="1" ht="15.75">
      <c r="L6" s="19" t="s">
        <v>4</v>
      </c>
      <c r="M6" s="59" t="s">
        <v>5</v>
      </c>
      <c r="N6" s="59"/>
      <c r="O6" s="59"/>
      <c r="P6" s="59"/>
      <c r="Q6" s="59"/>
      <c r="R6" s="59"/>
      <c r="S6" s="59"/>
      <c r="T6" s="59"/>
      <c r="U6" s="14" t="s">
        <v>6</v>
      </c>
      <c r="Y6" s="60">
        <v>43471</v>
      </c>
      <c r="Z6" s="60"/>
      <c r="AA6" s="60"/>
      <c r="AB6" s="60"/>
      <c r="AC6" s="60"/>
      <c r="AD6" s="60"/>
      <c r="AE6" s="60"/>
      <c r="AF6" s="60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E6" s="15"/>
      <c r="BF6" s="15"/>
      <c r="BG6" s="15"/>
      <c r="BH6" s="15"/>
      <c r="BI6" s="15"/>
      <c r="BJ6" s="15"/>
      <c r="BK6" s="15"/>
      <c r="BL6" s="15"/>
      <c r="BM6" s="16"/>
      <c r="BN6" s="16"/>
      <c r="BO6" s="16"/>
      <c r="BP6" s="16"/>
      <c r="BQ6" s="16"/>
      <c r="BR6" s="16"/>
      <c r="BS6" s="16"/>
      <c r="BT6" s="16"/>
      <c r="BU6" s="16"/>
      <c r="BV6" s="17"/>
      <c r="BW6" s="17"/>
      <c r="BX6" s="17"/>
      <c r="BY6" s="17"/>
      <c r="BZ6" s="17"/>
      <c r="CA6" s="17"/>
      <c r="CB6" s="17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43:102" s="14" customFormat="1" ht="6" customHeight="1"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E7" s="15"/>
      <c r="BF7" s="15"/>
      <c r="BG7" s="15"/>
      <c r="BH7" s="15"/>
      <c r="BI7" s="15"/>
      <c r="BJ7" s="15"/>
      <c r="BK7" s="15"/>
      <c r="BL7" s="15"/>
      <c r="BM7" s="16"/>
      <c r="BN7" s="16"/>
      <c r="BO7" s="16"/>
      <c r="BP7" s="16"/>
      <c r="BQ7" s="16"/>
      <c r="BR7" s="16"/>
      <c r="BS7" s="16"/>
      <c r="BT7" s="16"/>
      <c r="BU7" s="16"/>
      <c r="BV7" s="17"/>
      <c r="BW7" s="17"/>
      <c r="BX7" s="17"/>
      <c r="BY7" s="17"/>
      <c r="BZ7" s="17"/>
      <c r="CA7" s="17"/>
      <c r="CB7" s="17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</row>
    <row r="8" spans="2:102" s="14" customFormat="1" ht="15">
      <c r="B8" s="61" t="s">
        <v>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E8" s="15"/>
      <c r="BF8" s="15"/>
      <c r="BG8" s="15"/>
      <c r="BH8" s="15"/>
      <c r="BI8" s="15"/>
      <c r="BJ8" s="15"/>
      <c r="BK8" s="15"/>
      <c r="BL8" s="15"/>
      <c r="BM8" s="16"/>
      <c r="BN8" s="16"/>
      <c r="BO8" s="16"/>
      <c r="BP8" s="16"/>
      <c r="BQ8" s="16"/>
      <c r="BR8" s="16"/>
      <c r="BS8" s="16"/>
      <c r="BT8" s="16"/>
      <c r="BU8" s="16"/>
      <c r="BV8" s="17"/>
      <c r="BW8" s="17"/>
      <c r="BX8" s="17"/>
      <c r="BY8" s="17"/>
      <c r="BZ8" s="17"/>
      <c r="CA8" s="17"/>
      <c r="CB8" s="17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57:102" s="14" customFormat="1" ht="6" customHeight="1">
      <c r="BE9" s="15"/>
      <c r="BF9" s="15"/>
      <c r="BG9" s="15"/>
      <c r="BH9" s="15"/>
      <c r="BI9" s="15"/>
      <c r="BJ9" s="15"/>
      <c r="BK9" s="15"/>
      <c r="BL9" s="15"/>
      <c r="BM9" s="16"/>
      <c r="BN9" s="16"/>
      <c r="BO9" s="16"/>
      <c r="BP9" s="16"/>
      <c r="BQ9" s="16"/>
      <c r="BR9" s="16"/>
      <c r="BS9" s="16"/>
      <c r="BT9" s="16"/>
      <c r="BU9" s="16"/>
      <c r="BV9" s="17"/>
      <c r="BW9" s="17"/>
      <c r="BX9" s="17"/>
      <c r="BY9" s="17"/>
      <c r="BZ9" s="17"/>
      <c r="CA9" s="17"/>
      <c r="CB9" s="17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</row>
    <row r="10" spans="7:102" s="14" customFormat="1" ht="15.75">
      <c r="G10" s="20" t="s">
        <v>8</v>
      </c>
      <c r="H10" s="62">
        <v>0.5833333333333334</v>
      </c>
      <c r="I10" s="62"/>
      <c r="J10" s="62"/>
      <c r="K10" s="62"/>
      <c r="L10" s="62"/>
      <c r="M10" s="21" t="s">
        <v>9</v>
      </c>
      <c r="T10" s="20" t="s">
        <v>10</v>
      </c>
      <c r="U10" s="63">
        <v>1</v>
      </c>
      <c r="V10" s="63"/>
      <c r="W10" s="22" t="s">
        <v>11</v>
      </c>
      <c r="X10" s="64">
        <v>0.008333333333333333</v>
      </c>
      <c r="Y10" s="64"/>
      <c r="Z10" s="64"/>
      <c r="AA10" s="64"/>
      <c r="AB10" s="64"/>
      <c r="AC10" s="21" t="s">
        <v>12</v>
      </c>
      <c r="AK10" s="20" t="s">
        <v>13</v>
      </c>
      <c r="AL10" s="64">
        <v>0.0006944444444444445</v>
      </c>
      <c r="AM10" s="64"/>
      <c r="AN10" s="64"/>
      <c r="AO10" s="64"/>
      <c r="AP10" s="64"/>
      <c r="AQ10" s="21" t="s">
        <v>12</v>
      </c>
      <c r="BE10" s="15"/>
      <c r="BF10" s="15"/>
      <c r="BG10" s="15"/>
      <c r="BH10" s="15"/>
      <c r="BI10" s="15"/>
      <c r="BJ10" s="15"/>
      <c r="BK10" s="15"/>
      <c r="BL10" s="15"/>
      <c r="BM10" s="16"/>
      <c r="BN10" s="16"/>
      <c r="BO10" s="16"/>
      <c r="BP10" s="16"/>
      <c r="BQ10" s="16"/>
      <c r="BR10" s="16"/>
      <c r="BS10" s="16"/>
      <c r="BT10" s="16"/>
      <c r="BU10" s="16"/>
      <c r="BV10" s="17"/>
      <c r="BW10" s="17"/>
      <c r="BX10" s="17"/>
      <c r="BY10" s="17"/>
      <c r="BZ10" s="17"/>
      <c r="CA10" s="17"/>
      <c r="CB10" s="17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ht="9" customHeight="1"/>
    <row r="12" ht="6" customHeight="1"/>
    <row r="13" spans="2:17" ht="12.75">
      <c r="B13" s="23" t="s">
        <v>14</v>
      </c>
      <c r="Q13" t="s">
        <v>15</v>
      </c>
    </row>
    <row r="14" ht="6" customHeight="1"/>
    <row r="15" spans="2:55" ht="15.75">
      <c r="B15" s="65" t="s">
        <v>16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6"/>
      <c r="AE15" s="65" t="s">
        <v>17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6"/>
      <c r="BC15" s="66"/>
    </row>
    <row r="16" spans="2:55" ht="15.75">
      <c r="B16" s="67" t="s">
        <v>18</v>
      </c>
      <c r="C16" s="67"/>
      <c r="D16" s="68" t="s">
        <v>19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9"/>
      <c r="Z16" s="69"/>
      <c r="AE16" s="67" t="s">
        <v>18</v>
      </c>
      <c r="AF16" s="67"/>
      <c r="AG16" s="68" t="s">
        <v>20</v>
      </c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9"/>
      <c r="BC16" s="69"/>
    </row>
    <row r="17" spans="2:55" ht="15.75">
      <c r="B17" s="70" t="s">
        <v>21</v>
      </c>
      <c r="C17" s="70"/>
      <c r="D17" s="71" t="s">
        <v>22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72"/>
      <c r="AE17" s="70" t="s">
        <v>21</v>
      </c>
      <c r="AF17" s="70"/>
      <c r="AG17" s="71" t="s">
        <v>23</v>
      </c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2"/>
      <c r="BC17" s="72"/>
    </row>
    <row r="18" spans="2:55" ht="15.75">
      <c r="B18" s="73" t="s">
        <v>24</v>
      </c>
      <c r="C18" s="73"/>
      <c r="D18" s="74" t="s">
        <v>25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  <c r="Z18" s="75"/>
      <c r="AE18" s="73" t="s">
        <v>24</v>
      </c>
      <c r="AF18" s="73"/>
      <c r="AG18" s="74" t="s">
        <v>26</v>
      </c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5"/>
      <c r="BC18" s="75"/>
    </row>
    <row r="19" spans="2:55" ht="15.75">
      <c r="B19" s="76" t="s">
        <v>27</v>
      </c>
      <c r="C19" s="76"/>
      <c r="D19" s="77" t="s">
        <v>28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8"/>
      <c r="Z19" s="78"/>
      <c r="AE19" s="76" t="s">
        <v>27</v>
      </c>
      <c r="AF19" s="76"/>
      <c r="AG19" s="77" t="s">
        <v>29</v>
      </c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8"/>
      <c r="BC19" s="78"/>
    </row>
    <row r="21" spans="2:13" ht="12.75">
      <c r="B21" s="23" t="s">
        <v>30</v>
      </c>
      <c r="M21" t="s">
        <v>15</v>
      </c>
    </row>
    <row r="22" ht="6" customHeight="1"/>
    <row r="23" spans="2:84" s="24" customFormat="1" ht="16.5" customHeight="1">
      <c r="B23" s="79" t="s">
        <v>31</v>
      </c>
      <c r="C23" s="79"/>
      <c r="D23" s="80" t="s">
        <v>32</v>
      </c>
      <c r="E23" s="80"/>
      <c r="F23" s="80"/>
      <c r="G23" s="80" t="s">
        <v>33</v>
      </c>
      <c r="H23" s="80"/>
      <c r="I23" s="80"/>
      <c r="J23" s="80" t="s">
        <v>34</v>
      </c>
      <c r="K23" s="80"/>
      <c r="L23" s="80"/>
      <c r="M23" s="80"/>
      <c r="N23" s="80"/>
      <c r="O23" s="81" t="s">
        <v>35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 t="s">
        <v>36</v>
      </c>
      <c r="AX23" s="81"/>
      <c r="AY23" s="81"/>
      <c r="AZ23" s="81"/>
      <c r="BA23" s="81"/>
      <c r="BB23" s="82"/>
      <c r="BC23" s="82"/>
      <c r="BE23" s="25"/>
      <c r="BF23" s="83" t="s">
        <v>37</v>
      </c>
      <c r="BG23" s="83"/>
      <c r="BH23" s="83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6"/>
      <c r="BX23" s="26"/>
      <c r="BY23" s="26"/>
      <c r="BZ23" s="26"/>
      <c r="CA23" s="26"/>
      <c r="CB23" s="26"/>
      <c r="CC23" s="27"/>
      <c r="CD23" s="27"/>
      <c r="CE23" s="27"/>
      <c r="CF23" s="27"/>
    </row>
    <row r="24" spans="2:80" s="27" customFormat="1" ht="18" customHeight="1">
      <c r="B24" s="84">
        <v>1</v>
      </c>
      <c r="C24" s="84"/>
      <c r="D24" s="85">
        <v>1</v>
      </c>
      <c r="E24" s="85"/>
      <c r="F24" s="85"/>
      <c r="G24" s="85" t="s">
        <v>38</v>
      </c>
      <c r="H24" s="85"/>
      <c r="I24" s="85"/>
      <c r="J24" s="86">
        <f>$H$10</f>
        <v>0.5833333333333334</v>
      </c>
      <c r="K24" s="86"/>
      <c r="L24" s="86"/>
      <c r="M24" s="86"/>
      <c r="N24" s="86"/>
      <c r="O24" s="87" t="str">
        <f>$D$16</f>
        <v>SV Menden II</v>
      </c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28" t="s">
        <v>39</v>
      </c>
      <c r="AF24" s="88" t="str">
        <f>$D$17</f>
        <v>ASV Sankt Augustin I</v>
      </c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9"/>
      <c r="AX24" s="89"/>
      <c r="AY24" s="28" t="s">
        <v>15</v>
      </c>
      <c r="AZ24" s="90"/>
      <c r="BA24" s="90"/>
      <c r="BB24" s="91"/>
      <c r="BC24" s="91"/>
      <c r="BE24" s="25"/>
      <c r="BF24" s="29" t="str">
        <f aca="true" t="shared" si="0" ref="BF24:BF35">IF(ISBLANK(AW24),"0",IF(AW24&gt;AZ24,3,IF(AW24=AZ24,1,0)))</f>
        <v>0</v>
      </c>
      <c r="BG24" s="29" t="s">
        <v>15</v>
      </c>
      <c r="BH24" s="29" t="str">
        <f aca="true" t="shared" si="1" ref="BH24:BH35">IF(ISBLANK(AZ24),"0",IF(AZ24&gt;AW24,3,IF(AZ24=AW24,1,0)))</f>
        <v>0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26"/>
      <c r="BX24" s="26"/>
      <c r="BY24" s="26"/>
      <c r="BZ24" s="26"/>
      <c r="CA24" s="26"/>
      <c r="CB24" s="26"/>
    </row>
    <row r="25" spans="2:84" s="24" customFormat="1" ht="18" customHeight="1">
      <c r="B25" s="92">
        <v>2</v>
      </c>
      <c r="C25" s="92"/>
      <c r="D25" s="93">
        <v>1</v>
      </c>
      <c r="E25" s="93"/>
      <c r="F25" s="93"/>
      <c r="G25" s="93" t="s">
        <v>38</v>
      </c>
      <c r="H25" s="93"/>
      <c r="I25" s="93"/>
      <c r="J25" s="94">
        <f aca="true" t="shared" si="2" ref="J25:J35">J24+$U$10*$X$10+$AL$10</f>
        <v>0.5923611111111111</v>
      </c>
      <c r="K25" s="94"/>
      <c r="L25" s="94"/>
      <c r="M25" s="94"/>
      <c r="N25" s="94"/>
      <c r="O25" s="95" t="str">
        <f>$D$18</f>
        <v>SV Birlinghoven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30" t="s">
        <v>39</v>
      </c>
      <c r="AF25" s="96" t="str">
        <f>$D$19</f>
        <v>FC Adler Meindorf</v>
      </c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7"/>
      <c r="AX25" s="97"/>
      <c r="AY25" s="30" t="s">
        <v>15</v>
      </c>
      <c r="AZ25" s="98"/>
      <c r="BA25" s="98"/>
      <c r="BB25" s="99"/>
      <c r="BC25" s="99"/>
      <c r="BE25" s="25"/>
      <c r="BF25" s="29" t="str">
        <f t="shared" si="0"/>
        <v>0</v>
      </c>
      <c r="BG25" s="29" t="s">
        <v>15</v>
      </c>
      <c r="BH25" s="29" t="str">
        <f t="shared" si="1"/>
        <v>0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6"/>
      <c r="BX25" s="26"/>
      <c r="BY25" s="26"/>
      <c r="BZ25" s="26"/>
      <c r="CA25" s="26"/>
      <c r="CB25" s="26"/>
      <c r="CC25" s="27"/>
      <c r="CD25" s="27"/>
      <c r="CE25" s="27"/>
      <c r="CF25" s="27"/>
    </row>
    <row r="26" spans="2:84" s="24" customFormat="1" ht="18" customHeight="1">
      <c r="B26" s="84">
        <v>3</v>
      </c>
      <c r="C26" s="84"/>
      <c r="D26" s="85">
        <v>1</v>
      </c>
      <c r="E26" s="85"/>
      <c r="F26" s="85"/>
      <c r="G26" s="85" t="s">
        <v>40</v>
      </c>
      <c r="H26" s="85"/>
      <c r="I26" s="85"/>
      <c r="J26" s="86">
        <f t="shared" si="2"/>
        <v>0.6013888888888889</v>
      </c>
      <c r="K26" s="86"/>
      <c r="L26" s="86"/>
      <c r="M26" s="86"/>
      <c r="N26" s="86"/>
      <c r="O26" s="87" t="str">
        <f>$AG$16</f>
        <v>ASV Sankt Augustin II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28" t="s">
        <v>39</v>
      </c>
      <c r="AF26" s="88" t="str">
        <f>$AG$17</f>
        <v>SV Menden</v>
      </c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9"/>
      <c r="AX26" s="89"/>
      <c r="AY26" s="28" t="s">
        <v>15</v>
      </c>
      <c r="AZ26" s="90"/>
      <c r="BA26" s="90"/>
      <c r="BB26" s="91"/>
      <c r="BC26" s="91"/>
      <c r="BE26" s="25"/>
      <c r="BF26" s="29" t="str">
        <f t="shared" si="0"/>
        <v>0</v>
      </c>
      <c r="BG26" s="29" t="s">
        <v>15</v>
      </c>
      <c r="BH26" s="29" t="str">
        <f t="shared" si="1"/>
        <v>0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6"/>
      <c r="BW26" s="26"/>
      <c r="BX26" s="26"/>
      <c r="BY26" s="26"/>
      <c r="BZ26" s="26"/>
      <c r="CA26" s="26"/>
      <c r="CB26" s="26"/>
      <c r="CC26" s="27"/>
      <c r="CD26" s="27"/>
      <c r="CE26" s="27"/>
      <c r="CF26" s="27"/>
    </row>
    <row r="27" spans="2:84" s="24" customFormat="1" ht="18" customHeight="1">
      <c r="B27" s="92">
        <v>4</v>
      </c>
      <c r="C27" s="92"/>
      <c r="D27" s="93">
        <v>1</v>
      </c>
      <c r="E27" s="93"/>
      <c r="F27" s="93"/>
      <c r="G27" s="93" t="s">
        <v>40</v>
      </c>
      <c r="H27" s="93"/>
      <c r="I27" s="93"/>
      <c r="J27" s="94">
        <f t="shared" si="2"/>
        <v>0.6104166666666666</v>
      </c>
      <c r="K27" s="94"/>
      <c r="L27" s="94"/>
      <c r="M27" s="94"/>
      <c r="N27" s="94"/>
      <c r="O27" s="95" t="str">
        <f>$AG$18</f>
        <v>FC Sankt Augustin 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30" t="s">
        <v>39</v>
      </c>
      <c r="AF27" s="96" t="str">
        <f>$AG$19</f>
        <v>VfR Hangelar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7"/>
      <c r="AX27" s="97"/>
      <c r="AY27" s="30" t="s">
        <v>15</v>
      </c>
      <c r="AZ27" s="98"/>
      <c r="BA27" s="98"/>
      <c r="BB27" s="99"/>
      <c r="BC27" s="99"/>
      <c r="BE27" s="25"/>
      <c r="BF27" s="29" t="str">
        <f t="shared" si="0"/>
        <v>0</v>
      </c>
      <c r="BG27" s="29" t="s">
        <v>15</v>
      </c>
      <c r="BH27" s="29" t="str">
        <f t="shared" si="1"/>
        <v>0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6"/>
      <c r="BX27" s="26"/>
      <c r="BY27" s="26"/>
      <c r="BZ27" s="26"/>
      <c r="CA27" s="26"/>
      <c r="CB27" s="26"/>
      <c r="CC27" s="27"/>
      <c r="CD27" s="27"/>
      <c r="CE27" s="27"/>
      <c r="CF27" s="27"/>
    </row>
    <row r="28" spans="2:84" s="24" customFormat="1" ht="18" customHeight="1">
      <c r="B28" s="84">
        <v>5</v>
      </c>
      <c r="C28" s="84"/>
      <c r="D28" s="85">
        <v>1</v>
      </c>
      <c r="E28" s="85"/>
      <c r="F28" s="85"/>
      <c r="G28" s="85" t="s">
        <v>38</v>
      </c>
      <c r="H28" s="85"/>
      <c r="I28" s="85"/>
      <c r="J28" s="86">
        <f t="shared" si="2"/>
        <v>0.6194444444444444</v>
      </c>
      <c r="K28" s="86"/>
      <c r="L28" s="86"/>
      <c r="M28" s="86"/>
      <c r="N28" s="86"/>
      <c r="O28" s="87" t="str">
        <f>$D$16</f>
        <v>SV Menden II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28" t="s">
        <v>39</v>
      </c>
      <c r="AF28" s="88" t="str">
        <f>$D$18</f>
        <v>SV Birlinghoven</v>
      </c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9"/>
      <c r="AX28" s="89"/>
      <c r="AY28" s="28" t="s">
        <v>15</v>
      </c>
      <c r="AZ28" s="90"/>
      <c r="BA28" s="90"/>
      <c r="BB28" s="91"/>
      <c r="BC28" s="91"/>
      <c r="BE28" s="25"/>
      <c r="BF28" s="29" t="str">
        <f t="shared" si="0"/>
        <v>0</v>
      </c>
      <c r="BG28" s="29" t="s">
        <v>15</v>
      </c>
      <c r="BH28" s="29" t="str">
        <f t="shared" si="1"/>
        <v>0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6"/>
      <c r="BX28" s="26"/>
      <c r="BY28" s="26"/>
      <c r="BZ28" s="26"/>
      <c r="CA28" s="26"/>
      <c r="CB28" s="26"/>
      <c r="CC28" s="27"/>
      <c r="CD28" s="27"/>
      <c r="CE28" s="27"/>
      <c r="CF28" s="27"/>
    </row>
    <row r="29" spans="2:84" s="24" customFormat="1" ht="18" customHeight="1">
      <c r="B29" s="92">
        <v>6</v>
      </c>
      <c r="C29" s="92"/>
      <c r="D29" s="93">
        <v>1</v>
      </c>
      <c r="E29" s="93"/>
      <c r="F29" s="93"/>
      <c r="G29" s="93" t="s">
        <v>38</v>
      </c>
      <c r="H29" s="93"/>
      <c r="I29" s="93"/>
      <c r="J29" s="94">
        <f t="shared" si="2"/>
        <v>0.6284722222222221</v>
      </c>
      <c r="K29" s="94"/>
      <c r="L29" s="94"/>
      <c r="M29" s="94"/>
      <c r="N29" s="94"/>
      <c r="O29" s="95" t="str">
        <f>$D$17</f>
        <v>ASV Sankt Augustin I</v>
      </c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30" t="s">
        <v>39</v>
      </c>
      <c r="AF29" s="96" t="str">
        <f>$D$19</f>
        <v>FC Adler Meindorf</v>
      </c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7"/>
      <c r="AX29" s="97"/>
      <c r="AY29" s="30" t="s">
        <v>15</v>
      </c>
      <c r="AZ29" s="98"/>
      <c r="BA29" s="98"/>
      <c r="BB29" s="99"/>
      <c r="BC29" s="99"/>
      <c r="BE29" s="25"/>
      <c r="BF29" s="29" t="str">
        <f t="shared" si="0"/>
        <v>0</v>
      </c>
      <c r="BG29" s="29" t="s">
        <v>15</v>
      </c>
      <c r="BH29" s="29" t="str">
        <f t="shared" si="1"/>
        <v>0</v>
      </c>
      <c r="BI29" s="25"/>
      <c r="BJ29" s="25"/>
      <c r="BK29" s="1"/>
      <c r="BL29" s="1"/>
      <c r="BM29" s="2"/>
      <c r="BN29" s="2"/>
      <c r="BO29" s="2"/>
      <c r="BP29" s="2"/>
      <c r="BQ29" s="2"/>
      <c r="BR29" s="2"/>
      <c r="BS29" s="2"/>
      <c r="BT29" s="25"/>
      <c r="BU29" s="25"/>
      <c r="BV29" s="26"/>
      <c r="BW29" s="26"/>
      <c r="BX29" s="26"/>
      <c r="BY29" s="26"/>
      <c r="BZ29" s="26"/>
      <c r="CA29" s="26"/>
      <c r="CB29" s="26"/>
      <c r="CC29" s="27"/>
      <c r="CD29" s="27"/>
      <c r="CE29" s="27"/>
      <c r="CF29" s="27"/>
    </row>
    <row r="30" spans="2:116" s="24" customFormat="1" ht="18" customHeight="1">
      <c r="B30" s="84">
        <v>7</v>
      </c>
      <c r="C30" s="84"/>
      <c r="D30" s="85">
        <v>1</v>
      </c>
      <c r="E30" s="85"/>
      <c r="F30" s="85"/>
      <c r="G30" s="85" t="s">
        <v>40</v>
      </c>
      <c r="H30" s="85"/>
      <c r="I30" s="85"/>
      <c r="J30" s="86">
        <f t="shared" si="2"/>
        <v>0.6374999999999998</v>
      </c>
      <c r="K30" s="86"/>
      <c r="L30" s="86"/>
      <c r="M30" s="86"/>
      <c r="N30" s="86"/>
      <c r="O30" s="87" t="s">
        <v>29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28" t="s">
        <v>39</v>
      </c>
      <c r="AF30" s="88" t="str">
        <f>$AG$18</f>
        <v>FC Sankt Augustin </v>
      </c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9"/>
      <c r="AX30" s="89"/>
      <c r="AY30" s="28" t="s">
        <v>15</v>
      </c>
      <c r="AZ30" s="90"/>
      <c r="BA30" s="90"/>
      <c r="BB30" s="91"/>
      <c r="BC30" s="91"/>
      <c r="BE30" s="25"/>
      <c r="BF30" s="29" t="str">
        <f t="shared" si="0"/>
        <v>0</v>
      </c>
      <c r="BG30" s="29" t="s">
        <v>15</v>
      </c>
      <c r="BH30" s="29" t="str">
        <f t="shared" si="1"/>
        <v>0</v>
      </c>
      <c r="BI30" s="25"/>
      <c r="BJ30" s="25"/>
      <c r="BK30" s="31"/>
      <c r="BL30" s="31"/>
      <c r="BM30" s="32" t="str">
        <f>$D$16</f>
        <v>SV Menden II</v>
      </c>
      <c r="BN30" s="33">
        <f>COUNT($AW$24,$AW$28,$AZ$33)</f>
        <v>0</v>
      </c>
      <c r="BO30" s="33">
        <f>SUM($BF$24+$BF$28+$BH$33)</f>
        <v>0</v>
      </c>
      <c r="BP30" s="33">
        <f>SUM($AW$24+$AW$28+$AZ$33)</f>
        <v>0</v>
      </c>
      <c r="BQ30" s="34" t="s">
        <v>15</v>
      </c>
      <c r="BR30" s="33">
        <f>SUM($AZ$24+$AZ$28+$AW$33)</f>
        <v>0</v>
      </c>
      <c r="BS30" s="35">
        <f>SUM(BP30-BR30)</f>
        <v>0</v>
      </c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L30" s="33"/>
      <c r="CM30" s="33"/>
      <c r="CO30" s="33"/>
      <c r="CP30" s="33"/>
      <c r="CR30" s="33"/>
      <c r="CU30" s="33"/>
      <c r="CW30" s="35"/>
      <c r="CX30" s="35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</row>
    <row r="31" spans="2:116" s="24" customFormat="1" ht="18" customHeight="1">
      <c r="B31" s="92">
        <v>8</v>
      </c>
      <c r="C31" s="92"/>
      <c r="D31" s="93">
        <v>1</v>
      </c>
      <c r="E31" s="93"/>
      <c r="F31" s="93"/>
      <c r="G31" s="93" t="s">
        <v>40</v>
      </c>
      <c r="H31" s="93"/>
      <c r="I31" s="93"/>
      <c r="J31" s="94">
        <f t="shared" si="2"/>
        <v>0.6465277777777776</v>
      </c>
      <c r="K31" s="94"/>
      <c r="L31" s="94"/>
      <c r="M31" s="94"/>
      <c r="N31" s="94"/>
      <c r="O31" s="95" t="str">
        <f>$AG$17</f>
        <v>SV Menden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30" t="s">
        <v>39</v>
      </c>
      <c r="AF31" s="96" t="str">
        <f>$AG$19</f>
        <v>VfR Hangelar</v>
      </c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7"/>
      <c r="AX31" s="97"/>
      <c r="AY31" s="30" t="s">
        <v>15</v>
      </c>
      <c r="AZ31" s="98"/>
      <c r="BA31" s="98"/>
      <c r="BB31" s="99"/>
      <c r="BC31" s="99"/>
      <c r="BE31" s="25"/>
      <c r="BF31" s="29" t="str">
        <f t="shared" si="0"/>
        <v>0</v>
      </c>
      <c r="BG31" s="29" t="s">
        <v>15</v>
      </c>
      <c r="BH31" s="29" t="str">
        <f t="shared" si="1"/>
        <v>0</v>
      </c>
      <c r="BI31" s="25"/>
      <c r="BJ31" s="25"/>
      <c r="BK31" s="31"/>
      <c r="BL31" s="31"/>
      <c r="BM31" s="32" t="str">
        <f>$D$17</f>
        <v>ASV Sankt Augustin I</v>
      </c>
      <c r="BN31" s="33">
        <f>COUNT($AZ$24,$AW$29,$AW$32)</f>
        <v>0</v>
      </c>
      <c r="BO31" s="33">
        <f>SUM($BH$24+$BF$29+$BF$32)</f>
        <v>0</v>
      </c>
      <c r="BP31" s="33">
        <f>SUM($AZ$24+$AW$29+$AW$32)</f>
        <v>0</v>
      </c>
      <c r="BQ31" s="34" t="s">
        <v>15</v>
      </c>
      <c r="BR31" s="33">
        <f>SUM($AW$24+$AZ$29+$AZ$32)</f>
        <v>0</v>
      </c>
      <c r="BS31" s="35">
        <f>SUM(BP31-BR31)</f>
        <v>0</v>
      </c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L31" s="33"/>
      <c r="CM31" s="33"/>
      <c r="CO31" s="33"/>
      <c r="CP31" s="33"/>
      <c r="CR31" s="33"/>
      <c r="CU31" s="33"/>
      <c r="CW31" s="35"/>
      <c r="CX31" s="35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</row>
    <row r="32" spans="2:116" s="24" customFormat="1" ht="18" customHeight="1">
      <c r="B32" s="84">
        <v>9</v>
      </c>
      <c r="C32" s="84"/>
      <c r="D32" s="85">
        <v>1</v>
      </c>
      <c r="E32" s="85"/>
      <c r="F32" s="85"/>
      <c r="G32" s="85" t="s">
        <v>38</v>
      </c>
      <c r="H32" s="85"/>
      <c r="I32" s="85"/>
      <c r="J32" s="86">
        <f t="shared" si="2"/>
        <v>0.6555555555555553</v>
      </c>
      <c r="K32" s="86"/>
      <c r="L32" s="86"/>
      <c r="M32" s="86"/>
      <c r="N32" s="86"/>
      <c r="O32" s="87" t="str">
        <f>$D$17</f>
        <v>ASV Sankt Augustin I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28" t="s">
        <v>39</v>
      </c>
      <c r="AF32" s="88" t="str">
        <f>$D$18</f>
        <v>SV Birlinghoven</v>
      </c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9"/>
      <c r="AX32" s="89"/>
      <c r="AY32" s="28" t="s">
        <v>15</v>
      </c>
      <c r="AZ32" s="90"/>
      <c r="BA32" s="90"/>
      <c r="BB32" s="91"/>
      <c r="BC32" s="91"/>
      <c r="BE32" s="25"/>
      <c r="BF32" s="29" t="str">
        <f t="shared" si="0"/>
        <v>0</v>
      </c>
      <c r="BG32" s="29" t="s">
        <v>15</v>
      </c>
      <c r="BH32" s="29" t="str">
        <f t="shared" si="1"/>
        <v>0</v>
      </c>
      <c r="BI32" s="25"/>
      <c r="BJ32" s="25"/>
      <c r="BK32" s="31"/>
      <c r="BL32" s="31"/>
      <c r="BM32" s="32" t="str">
        <f>$D$18</f>
        <v>SV Birlinghoven</v>
      </c>
      <c r="BN32" s="33">
        <f>COUNT($AW$25,$AZ$28,$AZ$32)</f>
        <v>0</v>
      </c>
      <c r="BO32" s="33">
        <f>SUM($BF$25+$BH$28+$BH$32)</f>
        <v>0</v>
      </c>
      <c r="BP32" s="33">
        <f>SUM($AW$25+$AZ$28+$AZ$32)</f>
        <v>0</v>
      </c>
      <c r="BQ32" s="34" t="s">
        <v>15</v>
      </c>
      <c r="BR32" s="33">
        <f>SUM($AZ$25+$AW$28+$AW$32)</f>
        <v>0</v>
      </c>
      <c r="BS32" s="35">
        <f>SUM(BP32-BR32)</f>
        <v>0</v>
      </c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L32" s="33"/>
      <c r="CM32" s="33"/>
      <c r="CO32" s="33"/>
      <c r="CP32" s="33"/>
      <c r="CR32" s="33"/>
      <c r="CU32" s="33"/>
      <c r="CW32" s="35"/>
      <c r="CX32" s="35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</row>
    <row r="33" spans="2:116" s="24" customFormat="1" ht="18" customHeight="1">
      <c r="B33" s="92">
        <v>10</v>
      </c>
      <c r="C33" s="92"/>
      <c r="D33" s="93">
        <v>1</v>
      </c>
      <c r="E33" s="93"/>
      <c r="F33" s="93"/>
      <c r="G33" s="93" t="s">
        <v>38</v>
      </c>
      <c r="H33" s="93"/>
      <c r="I33" s="93"/>
      <c r="J33" s="94">
        <f t="shared" si="2"/>
        <v>0.6645833333333331</v>
      </c>
      <c r="K33" s="94"/>
      <c r="L33" s="94"/>
      <c r="M33" s="94"/>
      <c r="N33" s="94"/>
      <c r="O33" s="95" t="str">
        <f>$D$19</f>
        <v>FC Adler Meindorf</v>
      </c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30" t="s">
        <v>39</v>
      </c>
      <c r="AF33" s="96" t="str">
        <f>$D$16</f>
        <v>SV Menden II</v>
      </c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7"/>
      <c r="AX33" s="97"/>
      <c r="AY33" s="30" t="s">
        <v>15</v>
      </c>
      <c r="AZ33" s="98"/>
      <c r="BA33" s="98"/>
      <c r="BB33" s="99"/>
      <c r="BC33" s="99"/>
      <c r="BE33" s="25"/>
      <c r="BF33" s="29" t="str">
        <f t="shared" si="0"/>
        <v>0</v>
      </c>
      <c r="BG33" s="29" t="s">
        <v>15</v>
      </c>
      <c r="BH33" s="29" t="str">
        <f t="shared" si="1"/>
        <v>0</v>
      </c>
      <c r="BI33" s="25"/>
      <c r="BJ33" s="25"/>
      <c r="BK33" s="31"/>
      <c r="BL33" s="31"/>
      <c r="BM33" s="32" t="str">
        <f>$D$19</f>
        <v>FC Adler Meindorf</v>
      </c>
      <c r="BN33" s="33">
        <f>COUNT($AZ$25,$AZ$29,$AW$33)</f>
        <v>0</v>
      </c>
      <c r="BO33" s="33">
        <f>SUM($BH$25+$BH$29+$BF$33)</f>
        <v>0</v>
      </c>
      <c r="BP33" s="33">
        <f>SUM($AZ$25+$AZ$29+$AW$33)</f>
        <v>0</v>
      </c>
      <c r="BQ33" s="34" t="s">
        <v>15</v>
      </c>
      <c r="BR33" s="33">
        <f>SUM($AW$25+$AW$29+$AZ$33)</f>
        <v>0</v>
      </c>
      <c r="BS33" s="35">
        <f>SUM(BP33-BR33)</f>
        <v>0</v>
      </c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L33" s="33"/>
      <c r="CM33" s="33"/>
      <c r="CO33" s="33"/>
      <c r="CP33" s="33"/>
      <c r="CR33" s="33"/>
      <c r="CU33" s="33"/>
      <c r="CW33" s="35"/>
      <c r="CX33" s="35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</row>
    <row r="34" spans="2:84" s="24" customFormat="1" ht="18" customHeight="1">
      <c r="B34" s="84">
        <v>11</v>
      </c>
      <c r="C34" s="84"/>
      <c r="D34" s="85">
        <v>1</v>
      </c>
      <c r="E34" s="85"/>
      <c r="F34" s="85"/>
      <c r="G34" s="85" t="s">
        <v>40</v>
      </c>
      <c r="H34" s="85"/>
      <c r="I34" s="85"/>
      <c r="J34" s="86">
        <f t="shared" si="2"/>
        <v>0.6736111111111108</v>
      </c>
      <c r="K34" s="86"/>
      <c r="L34" s="86"/>
      <c r="M34" s="86"/>
      <c r="N34" s="86"/>
      <c r="O34" s="87" t="str">
        <f>$AG$17</f>
        <v>SV Menden</v>
      </c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28" t="s">
        <v>39</v>
      </c>
      <c r="AF34" s="88" t="str">
        <f>$AG$18</f>
        <v>FC Sankt Augustin </v>
      </c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28" t="s">
        <v>15</v>
      </c>
      <c r="AZ34" s="90"/>
      <c r="BA34" s="90"/>
      <c r="BB34" s="91"/>
      <c r="BC34" s="91"/>
      <c r="BE34" s="25"/>
      <c r="BF34" s="29" t="str">
        <f t="shared" si="0"/>
        <v>0</v>
      </c>
      <c r="BG34" s="29" t="s">
        <v>15</v>
      </c>
      <c r="BH34" s="29" t="str">
        <f t="shared" si="1"/>
        <v>0</v>
      </c>
      <c r="BI34" s="25"/>
      <c r="BJ34" s="25"/>
      <c r="BK34" s="31"/>
      <c r="BL34" s="31"/>
      <c r="BS34" s="35"/>
      <c r="BT34" s="25"/>
      <c r="BU34" s="25"/>
      <c r="BV34" s="26"/>
      <c r="BW34" s="26"/>
      <c r="BX34" s="26"/>
      <c r="BY34" s="26"/>
      <c r="BZ34" s="26"/>
      <c r="CA34" s="26"/>
      <c r="CB34" s="26"/>
      <c r="CC34" s="27"/>
      <c r="CD34" s="27"/>
      <c r="CE34" s="27"/>
      <c r="CF34" s="27"/>
    </row>
    <row r="35" spans="2:84" s="24" customFormat="1" ht="18" customHeight="1">
      <c r="B35" s="92">
        <v>12</v>
      </c>
      <c r="C35" s="92"/>
      <c r="D35" s="93">
        <v>1</v>
      </c>
      <c r="E35" s="93"/>
      <c r="F35" s="93"/>
      <c r="G35" s="93" t="s">
        <v>40</v>
      </c>
      <c r="H35" s="93"/>
      <c r="I35" s="93"/>
      <c r="J35" s="94">
        <f t="shared" si="2"/>
        <v>0.6826388888888886</v>
      </c>
      <c r="K35" s="94"/>
      <c r="L35" s="94"/>
      <c r="M35" s="94"/>
      <c r="N35" s="94"/>
      <c r="O35" s="95" t="str">
        <f>$AG$19</f>
        <v>VfR Hangelar</v>
      </c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30" t="s">
        <v>39</v>
      </c>
      <c r="AF35" s="96" t="str">
        <f>$AG$16</f>
        <v>ASV Sankt Augustin II</v>
      </c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7"/>
      <c r="AX35" s="97"/>
      <c r="AY35" s="30" t="s">
        <v>15</v>
      </c>
      <c r="AZ35" s="98"/>
      <c r="BA35" s="98"/>
      <c r="BB35" s="99"/>
      <c r="BC35" s="99"/>
      <c r="BE35" s="25"/>
      <c r="BF35" s="29" t="str">
        <f t="shared" si="0"/>
        <v>0</v>
      </c>
      <c r="BG35" s="29" t="s">
        <v>15</v>
      </c>
      <c r="BH35" s="29" t="str">
        <f t="shared" si="1"/>
        <v>0</v>
      </c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35"/>
      <c r="BT35" s="25"/>
      <c r="BU35" s="25"/>
      <c r="BV35" s="26"/>
      <c r="BW35" s="26"/>
      <c r="BX35" s="26"/>
      <c r="BY35" s="26"/>
      <c r="BZ35" s="26"/>
      <c r="CA35" s="26"/>
      <c r="CB35" s="26"/>
      <c r="CC35" s="27"/>
      <c r="CD35" s="27"/>
      <c r="CE35" s="27"/>
      <c r="CF35" s="27"/>
    </row>
    <row r="36" spans="2:84" s="24" customFormat="1" ht="14.2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5"/>
      <c r="BF36" s="29"/>
      <c r="BG36" s="29"/>
      <c r="BH36" s="29"/>
      <c r="BI36" s="25"/>
      <c r="BJ36" s="1"/>
      <c r="BK36" s="1"/>
      <c r="BL36" s="1"/>
      <c r="BM36" s="2"/>
      <c r="BN36" s="2"/>
      <c r="BO36" s="2"/>
      <c r="BP36" s="2"/>
      <c r="BQ36" s="2"/>
      <c r="BR36" s="2"/>
      <c r="BS36" s="35"/>
      <c r="BT36" s="25"/>
      <c r="BU36" s="25"/>
      <c r="BV36" s="26"/>
      <c r="BW36" s="26"/>
      <c r="BX36" s="26"/>
      <c r="BY36" s="26"/>
      <c r="BZ36" s="26"/>
      <c r="CA36" s="26"/>
      <c r="CB36" s="26"/>
      <c r="CC36" s="27"/>
      <c r="CD36" s="27"/>
      <c r="CE36" s="27"/>
      <c r="CF36" s="27"/>
    </row>
    <row r="37" spans="2:84" s="24" customFormat="1" ht="14.25" customHeight="1">
      <c r="B37" s="23" t="s">
        <v>41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t="s">
        <v>15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5"/>
      <c r="BF37" s="29"/>
      <c r="BG37" s="29"/>
      <c r="BH37" s="29"/>
      <c r="BI37" s="25"/>
      <c r="BJ37" s="25"/>
      <c r="BK37" s="31"/>
      <c r="BL37" s="31"/>
      <c r="BM37" s="32" t="str">
        <f>$AG$16</f>
        <v>ASV Sankt Augustin II</v>
      </c>
      <c r="BN37" s="33">
        <f>COUNT($AW$26,$AW$30,$AZ$35)</f>
        <v>0</v>
      </c>
      <c r="BO37" s="33">
        <f>SUM($BF$26+$BF$30+$BH$35)</f>
        <v>0</v>
      </c>
      <c r="BP37" s="33">
        <f>SUM($AW$26+$AW$30+$AZ$35)</f>
        <v>0</v>
      </c>
      <c r="BQ37" s="34" t="s">
        <v>15</v>
      </c>
      <c r="BR37" s="33">
        <f>SUM($AZ$26+$AZ$30+$AW$35)</f>
        <v>0</v>
      </c>
      <c r="BS37" s="35">
        <f>SUM(BP37-BR37)</f>
        <v>0</v>
      </c>
      <c r="BT37" s="25"/>
      <c r="BU37" s="25"/>
      <c r="BV37" s="26"/>
      <c r="BW37" s="26"/>
      <c r="BX37" s="26"/>
      <c r="BY37" s="26"/>
      <c r="BZ37" s="26"/>
      <c r="CA37" s="26"/>
      <c r="CB37" s="26"/>
      <c r="CC37" s="27"/>
      <c r="CD37" s="27"/>
      <c r="CE37" s="27"/>
      <c r="CF37" s="27"/>
    </row>
    <row r="38" spans="2:84" s="24" customFormat="1" ht="10.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5"/>
      <c r="BF38" s="29"/>
      <c r="BG38" s="29"/>
      <c r="BH38" s="29"/>
      <c r="BI38" s="25"/>
      <c r="BJ38" s="25"/>
      <c r="BK38" s="31"/>
      <c r="BL38" s="31"/>
      <c r="BM38" s="32" t="str">
        <f>$AG$17</f>
        <v>SV Menden</v>
      </c>
      <c r="BN38" s="33">
        <f>COUNT($AZ$26,$AW$31,$AW$34)</f>
        <v>0</v>
      </c>
      <c r="BO38" s="33">
        <f>SUM($BH$26+$BF$31+$BF$34)</f>
        <v>0</v>
      </c>
      <c r="BP38" s="33">
        <f>SUM($AZ$26+$AW$31+$AW$34)</f>
        <v>0</v>
      </c>
      <c r="BQ38" s="34" t="s">
        <v>15</v>
      </c>
      <c r="BR38" s="33">
        <f>SUM($AW$26+$AZ$31+$AZ$34)</f>
        <v>0</v>
      </c>
      <c r="BS38" s="35">
        <f>SUM(BP38-BR38)</f>
        <v>0</v>
      </c>
      <c r="BT38" s="25"/>
      <c r="BU38" s="25"/>
      <c r="BV38" s="26"/>
      <c r="BW38" s="26"/>
      <c r="BX38" s="26"/>
      <c r="BY38" s="26"/>
      <c r="BZ38" s="26"/>
      <c r="CA38" s="26"/>
      <c r="CB38" s="26"/>
      <c r="CC38" s="27"/>
      <c r="CD38" s="27"/>
      <c r="CE38" s="27"/>
      <c r="CF38" s="27"/>
    </row>
    <row r="39" spans="2:84" s="24" customFormat="1" ht="18" customHeight="1">
      <c r="B39"/>
      <c r="C39"/>
      <c r="D39"/>
      <c r="E39" s="100" t="s">
        <v>42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 t="s">
        <v>43</v>
      </c>
      <c r="AF39" s="100"/>
      <c r="AG39" s="100"/>
      <c r="AH39" s="100" t="s">
        <v>44</v>
      </c>
      <c r="AI39" s="100"/>
      <c r="AJ39" s="100"/>
      <c r="AK39" s="100" t="s">
        <v>45</v>
      </c>
      <c r="AL39" s="100"/>
      <c r="AM39" s="100"/>
      <c r="AN39" s="100"/>
      <c r="AO39" s="100"/>
      <c r="AP39" s="100" t="s">
        <v>46</v>
      </c>
      <c r="AQ39" s="100"/>
      <c r="AR39" s="100"/>
      <c r="AS39"/>
      <c r="AT39"/>
      <c r="AU39"/>
      <c r="AV39"/>
      <c r="AW39"/>
      <c r="AX39"/>
      <c r="AY39"/>
      <c r="AZ39"/>
      <c r="BA39"/>
      <c r="BB39"/>
      <c r="BC39"/>
      <c r="BE39" s="25"/>
      <c r="BF39" s="29"/>
      <c r="BG39" s="29"/>
      <c r="BH39" s="29"/>
      <c r="BI39" s="25"/>
      <c r="BJ39" s="25"/>
      <c r="BK39" s="31"/>
      <c r="BL39" s="31"/>
      <c r="BM39" s="32" t="str">
        <f>$AG$18</f>
        <v>FC Sankt Augustin </v>
      </c>
      <c r="BN39" s="33">
        <f>COUNT($AW$27,$AZ$30,$AZ$34)</f>
        <v>0</v>
      </c>
      <c r="BO39" s="33">
        <f>SUM($BF$27+$BH$30+$BH$34)</f>
        <v>0</v>
      </c>
      <c r="BP39" s="33">
        <f>SUM($AW$27+$AZ$30+$AZ$34)</f>
        <v>0</v>
      </c>
      <c r="BQ39" s="34" t="s">
        <v>15</v>
      </c>
      <c r="BR39" s="33">
        <f>SUM($AZ$27+$AW$30+$AW$34)</f>
        <v>0</v>
      </c>
      <c r="BS39" s="35">
        <f>SUM(BP39-BR39)</f>
        <v>0</v>
      </c>
      <c r="BT39" s="25"/>
      <c r="BU39" s="25"/>
      <c r="BV39" s="26"/>
      <c r="BW39" s="26"/>
      <c r="BX39" s="26"/>
      <c r="BY39" s="26"/>
      <c r="BZ39" s="26"/>
      <c r="CA39" s="26"/>
      <c r="CB39" s="26"/>
      <c r="CC39" s="27"/>
      <c r="CD39" s="27"/>
      <c r="CE39" s="27"/>
      <c r="CF39" s="27"/>
    </row>
    <row r="40" spans="2:84" s="24" customFormat="1" ht="18" customHeight="1">
      <c r="B40"/>
      <c r="C40"/>
      <c r="D40"/>
      <c r="E40" s="101" t="s">
        <v>18</v>
      </c>
      <c r="F40" s="101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3">
        <f>$BN$30</f>
        <v>0</v>
      </c>
      <c r="AF40" s="103"/>
      <c r="AG40" s="103"/>
      <c r="AH40" s="103">
        <f>$BO$30</f>
        <v>0</v>
      </c>
      <c r="AI40" s="103"/>
      <c r="AJ40" s="103"/>
      <c r="AK40" s="104">
        <f>$BP$30</f>
        <v>0</v>
      </c>
      <c r="AL40" s="104"/>
      <c r="AM40" s="36" t="s">
        <v>15</v>
      </c>
      <c r="AN40" s="104">
        <f>$BR$30</f>
        <v>0</v>
      </c>
      <c r="AO40" s="104"/>
      <c r="AP40" s="105">
        <f>$BS$30</f>
        <v>0</v>
      </c>
      <c r="AQ40" s="105"/>
      <c r="AR40" s="105"/>
      <c r="AS40"/>
      <c r="AT40"/>
      <c r="AU40"/>
      <c r="AV40"/>
      <c r="AW40"/>
      <c r="AX40"/>
      <c r="AY40"/>
      <c r="AZ40"/>
      <c r="BA40"/>
      <c r="BB40"/>
      <c r="BC40"/>
      <c r="BE40" s="25"/>
      <c r="BF40" s="29"/>
      <c r="BG40" s="29"/>
      <c r="BH40" s="29"/>
      <c r="BI40" s="25"/>
      <c r="BJ40" s="25"/>
      <c r="BK40" s="31"/>
      <c r="BL40" s="31"/>
      <c r="BM40" s="32" t="str">
        <f>$AG$19</f>
        <v>VfR Hangelar</v>
      </c>
      <c r="BN40" s="33">
        <f>COUNT($AZ$27,$AZ$31,$AW$35)</f>
        <v>0</v>
      </c>
      <c r="BO40" s="33">
        <f>SUM($BH$27+$BH$31+$BF$35)</f>
        <v>0</v>
      </c>
      <c r="BP40" s="33">
        <f>SUM($AZ$27+$AZ$31+$AW$35)</f>
        <v>0</v>
      </c>
      <c r="BQ40" s="34" t="s">
        <v>15</v>
      </c>
      <c r="BR40" s="33">
        <f>SUM($AW$27+$AW$31+$AZ$35)</f>
        <v>0</v>
      </c>
      <c r="BS40" s="35">
        <f>SUM(BP40-BR40)</f>
        <v>0</v>
      </c>
      <c r="BT40" s="25"/>
      <c r="BU40" s="25"/>
      <c r="BV40" s="26"/>
      <c r="BW40" s="26"/>
      <c r="BX40" s="26"/>
      <c r="BY40" s="26"/>
      <c r="BZ40" s="26"/>
      <c r="CA40" s="26"/>
      <c r="CB40" s="26"/>
      <c r="CC40" s="27"/>
      <c r="CD40" s="27"/>
      <c r="CE40" s="27"/>
      <c r="CF40" s="27"/>
    </row>
    <row r="41" spans="2:84" s="24" customFormat="1" ht="18" customHeight="1">
      <c r="B41"/>
      <c r="C41"/>
      <c r="D41"/>
      <c r="E41" s="106" t="s">
        <v>21</v>
      </c>
      <c r="F41" s="106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8">
        <f>$BN$31</f>
        <v>0</v>
      </c>
      <c r="AF41" s="108"/>
      <c r="AG41" s="108"/>
      <c r="AH41" s="108">
        <f>$BO$31</f>
        <v>0</v>
      </c>
      <c r="AI41" s="108"/>
      <c r="AJ41" s="108"/>
      <c r="AK41" s="109">
        <f>$BP$31</f>
        <v>0</v>
      </c>
      <c r="AL41" s="109"/>
      <c r="AM41" s="37" t="s">
        <v>15</v>
      </c>
      <c r="AN41" s="109">
        <f>$BR$31</f>
        <v>0</v>
      </c>
      <c r="AO41" s="109"/>
      <c r="AP41" s="110">
        <f>$BS$31</f>
        <v>0</v>
      </c>
      <c r="AQ41" s="110"/>
      <c r="AR41" s="110"/>
      <c r="AS41"/>
      <c r="AT41"/>
      <c r="AU41"/>
      <c r="AV41"/>
      <c r="AW41"/>
      <c r="AX41"/>
      <c r="AY41"/>
      <c r="AZ41"/>
      <c r="BA41"/>
      <c r="BB41"/>
      <c r="BC41"/>
      <c r="BE41" s="25"/>
      <c r="BF41" s="29"/>
      <c r="BG41" s="29"/>
      <c r="BH41" s="29"/>
      <c r="BI41" s="25"/>
      <c r="BJ41" s="25"/>
      <c r="BK41" s="31"/>
      <c r="BL41" s="31"/>
      <c r="BM41" s="38"/>
      <c r="BN41" s="39"/>
      <c r="BO41" s="39"/>
      <c r="BP41" s="40"/>
      <c r="BQ41" s="39"/>
      <c r="BR41" s="41"/>
      <c r="BS41" s="25"/>
      <c r="BT41" s="25"/>
      <c r="BU41" s="25"/>
      <c r="BV41" s="26"/>
      <c r="BW41" s="26"/>
      <c r="BX41" s="26"/>
      <c r="BY41" s="26"/>
      <c r="BZ41" s="26"/>
      <c r="CA41" s="26"/>
      <c r="CB41" s="26"/>
      <c r="CC41" s="27"/>
      <c r="CD41" s="27"/>
      <c r="CE41" s="27"/>
      <c r="CF41" s="27"/>
    </row>
    <row r="42" spans="2:84" s="24" customFormat="1" ht="18" customHeight="1">
      <c r="B42"/>
      <c r="C42"/>
      <c r="D42"/>
      <c r="E42" s="106" t="s">
        <v>24</v>
      </c>
      <c r="F42" s="106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8">
        <f>$BN$32</f>
        <v>0</v>
      </c>
      <c r="AF42" s="108"/>
      <c r="AG42" s="108"/>
      <c r="AH42" s="108">
        <f>$BO$32</f>
        <v>0</v>
      </c>
      <c r="AI42" s="108"/>
      <c r="AJ42" s="108"/>
      <c r="AK42" s="109">
        <f>$BP$32</f>
        <v>0</v>
      </c>
      <c r="AL42" s="109"/>
      <c r="AM42" s="37" t="s">
        <v>15</v>
      </c>
      <c r="AN42" s="109">
        <f>$BR$32</f>
        <v>0</v>
      </c>
      <c r="AO42" s="109"/>
      <c r="AP42" s="110">
        <f>$BS$32</f>
        <v>0</v>
      </c>
      <c r="AQ42" s="110"/>
      <c r="AR42" s="110"/>
      <c r="AS42"/>
      <c r="AT42"/>
      <c r="AU42"/>
      <c r="AV42"/>
      <c r="AW42"/>
      <c r="AX42"/>
      <c r="AY42"/>
      <c r="AZ42"/>
      <c r="BA42"/>
      <c r="BB42"/>
      <c r="BC42"/>
      <c r="BE42" s="25"/>
      <c r="BF42" s="29"/>
      <c r="BG42" s="29"/>
      <c r="BH42" s="29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6"/>
      <c r="BX42" s="26"/>
      <c r="BY42" s="26"/>
      <c r="BZ42" s="26"/>
      <c r="CA42" s="26"/>
      <c r="CB42" s="26"/>
      <c r="CC42" s="27"/>
      <c r="CD42" s="27"/>
      <c r="CE42" s="27"/>
      <c r="CF42" s="27"/>
    </row>
    <row r="43" spans="5:60" ht="18" customHeight="1">
      <c r="E43" s="111">
        <v>4</v>
      </c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3">
        <f>$BN$33</f>
        <v>0</v>
      </c>
      <c r="AF43" s="113"/>
      <c r="AG43" s="113"/>
      <c r="AH43" s="113">
        <f>$BO$33</f>
        <v>0</v>
      </c>
      <c r="AI43" s="113"/>
      <c r="AJ43" s="113"/>
      <c r="AK43" s="114">
        <f>$BP$33</f>
        <v>0</v>
      </c>
      <c r="AL43" s="114"/>
      <c r="AM43" s="42" t="s">
        <v>15</v>
      </c>
      <c r="AN43" s="114">
        <f>$BR$33</f>
        <v>0</v>
      </c>
      <c r="AO43" s="114"/>
      <c r="AP43" s="115">
        <f>$BS$33</f>
        <v>0</v>
      </c>
      <c r="AQ43" s="115"/>
      <c r="AR43" s="115"/>
      <c r="BF43" s="29"/>
      <c r="BG43" s="29"/>
      <c r="BH43" s="29"/>
    </row>
    <row r="44" ht="12" customHeight="1"/>
    <row r="45" spans="5:44" ht="18" customHeight="1">
      <c r="E45" s="100" t="s">
        <v>47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 t="s">
        <v>43</v>
      </c>
      <c r="AF45" s="100"/>
      <c r="AG45" s="100"/>
      <c r="AH45" s="100" t="s">
        <v>44</v>
      </c>
      <c r="AI45" s="100"/>
      <c r="AJ45" s="100"/>
      <c r="AK45" s="100" t="s">
        <v>45</v>
      </c>
      <c r="AL45" s="100"/>
      <c r="AM45" s="100"/>
      <c r="AN45" s="100"/>
      <c r="AO45" s="100"/>
      <c r="AP45" s="100" t="s">
        <v>46</v>
      </c>
      <c r="AQ45" s="100"/>
      <c r="AR45" s="100"/>
    </row>
    <row r="46" spans="5:44" ht="18" customHeight="1">
      <c r="E46" s="101" t="s">
        <v>18</v>
      </c>
      <c r="F46" s="101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3">
        <f>$BN$37</f>
        <v>0</v>
      </c>
      <c r="AF46" s="103"/>
      <c r="AG46" s="103"/>
      <c r="AH46" s="103">
        <f>$BO$37</f>
        <v>0</v>
      </c>
      <c r="AI46" s="103"/>
      <c r="AJ46" s="103"/>
      <c r="AK46" s="104">
        <f>$BP$37</f>
        <v>0</v>
      </c>
      <c r="AL46" s="104"/>
      <c r="AM46" s="36" t="s">
        <v>15</v>
      </c>
      <c r="AN46" s="104">
        <f>$BR$37</f>
        <v>0</v>
      </c>
      <c r="AO46" s="104"/>
      <c r="AP46" s="105">
        <f>$BS$37</f>
        <v>0</v>
      </c>
      <c r="AQ46" s="105"/>
      <c r="AR46" s="105"/>
    </row>
    <row r="47" spans="5:102" s="43" customFormat="1" ht="18" customHeight="1">
      <c r="E47" s="106" t="s">
        <v>21</v>
      </c>
      <c r="F47" s="106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8">
        <f>$BN$38</f>
        <v>0</v>
      </c>
      <c r="AF47" s="108"/>
      <c r="AG47" s="108"/>
      <c r="AH47" s="108">
        <f>$BO$38</f>
        <v>0</v>
      </c>
      <c r="AI47" s="108"/>
      <c r="AJ47" s="108"/>
      <c r="AK47" s="109">
        <f>$BP$38</f>
        <v>0</v>
      </c>
      <c r="AL47" s="109"/>
      <c r="AM47" s="37" t="s">
        <v>15</v>
      </c>
      <c r="AN47" s="109">
        <f>$BR$38</f>
        <v>0</v>
      </c>
      <c r="AO47" s="109"/>
      <c r="AP47" s="110">
        <f>$BS$38</f>
        <v>0</v>
      </c>
      <c r="AQ47" s="110"/>
      <c r="AR47" s="110"/>
      <c r="BE47" s="44"/>
      <c r="BF47" s="44"/>
      <c r="BG47" s="44"/>
      <c r="BH47" s="44"/>
      <c r="BI47" s="44"/>
      <c r="BJ47" s="44"/>
      <c r="BK47" s="44"/>
      <c r="BL47" s="44"/>
      <c r="BM47" s="45"/>
      <c r="BN47" s="45"/>
      <c r="BO47" s="45"/>
      <c r="BP47" s="45"/>
      <c r="BQ47" s="45"/>
      <c r="BR47" s="45"/>
      <c r="BS47" s="45"/>
      <c r="BT47" s="45"/>
      <c r="BU47" s="45"/>
      <c r="BV47" s="46"/>
      <c r="BW47" s="46"/>
      <c r="BX47" s="46"/>
      <c r="BY47" s="46"/>
      <c r="BZ47" s="46"/>
      <c r="CA47" s="46"/>
      <c r="CB47" s="46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</row>
    <row r="48" spans="5:44" ht="18" customHeight="1">
      <c r="E48" s="106" t="s">
        <v>24</v>
      </c>
      <c r="F48" s="106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8">
        <f>$BN$39</f>
        <v>0</v>
      </c>
      <c r="AF48" s="108"/>
      <c r="AG48" s="108"/>
      <c r="AH48" s="108">
        <f>$BO$39</f>
        <v>0</v>
      </c>
      <c r="AI48" s="108"/>
      <c r="AJ48" s="108"/>
      <c r="AK48" s="109">
        <f>$BP$39</f>
        <v>0</v>
      </c>
      <c r="AL48" s="109"/>
      <c r="AM48" s="37" t="s">
        <v>15</v>
      </c>
      <c r="AN48" s="109">
        <f>$BR$39</f>
        <v>0</v>
      </c>
      <c r="AO48" s="109"/>
      <c r="AP48" s="110">
        <f>$BS$39</f>
        <v>0</v>
      </c>
      <c r="AQ48" s="110"/>
      <c r="AR48" s="110"/>
    </row>
    <row r="49" spans="5:44" ht="18" customHeight="1">
      <c r="E49" s="111" t="s">
        <v>27</v>
      </c>
      <c r="F49" s="111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3">
        <f>$BN$40</f>
        <v>0</v>
      </c>
      <c r="AF49" s="113"/>
      <c r="AG49" s="113"/>
      <c r="AH49" s="113">
        <f>$BO$40</f>
        <v>0</v>
      </c>
      <c r="AI49" s="113"/>
      <c r="AJ49" s="113"/>
      <c r="AK49" s="114">
        <f>$BP$40</f>
        <v>0</v>
      </c>
      <c r="AL49" s="114"/>
      <c r="AM49" s="42" t="s">
        <v>15</v>
      </c>
      <c r="AN49" s="114">
        <f>$BR$40</f>
        <v>0</v>
      </c>
      <c r="AO49" s="114"/>
      <c r="AP49" s="115">
        <f>$BS$40</f>
        <v>0</v>
      </c>
      <c r="AQ49" s="115"/>
      <c r="AR49" s="115"/>
    </row>
    <row r="50" ht="18" customHeight="1"/>
    <row r="51" ht="18" customHeight="1"/>
    <row r="52" ht="27.75" customHeight="1"/>
    <row r="53" spans="2:55" ht="41.25" customHeight="1">
      <c r="B53" s="56" t="str">
        <f>$A$2</f>
        <v>FC Sankt Augustin 1978 e.V.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</row>
    <row r="54" spans="2:55" ht="31.5" customHeight="1">
      <c r="B54" s="117" t="str">
        <f>$A$3</f>
        <v>Stadtmeisterschaft 2017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</row>
    <row r="56" spans="2:9" ht="20.25" customHeight="1">
      <c r="B56" s="23" t="s">
        <v>48</v>
      </c>
      <c r="I56" t="s">
        <v>15</v>
      </c>
    </row>
    <row r="57" ht="21" customHeight="1" hidden="1"/>
    <row r="58" spans="1:56" ht="30" customHeight="1">
      <c r="A58" s="14"/>
      <c r="B58" s="14"/>
      <c r="C58" s="14"/>
      <c r="D58" s="14"/>
      <c r="E58" s="14"/>
      <c r="F58" s="14"/>
      <c r="G58" s="20" t="s">
        <v>8</v>
      </c>
      <c r="H58" s="62">
        <f>$J$35+$U$10*$X$10+$X$10</f>
        <v>0.6993055555555552</v>
      </c>
      <c r="I58" s="62"/>
      <c r="J58" s="62"/>
      <c r="K58" s="62"/>
      <c r="L58" s="62"/>
      <c r="M58" s="21" t="s">
        <v>9</v>
      </c>
      <c r="N58" s="14"/>
      <c r="O58" s="14"/>
      <c r="P58" s="14"/>
      <c r="Q58" s="14"/>
      <c r="R58" s="14"/>
      <c r="S58" s="14"/>
      <c r="T58" s="20" t="s">
        <v>10</v>
      </c>
      <c r="U58" s="63">
        <f>U10</f>
        <v>1</v>
      </c>
      <c r="V58" s="63"/>
      <c r="W58" s="22" t="s">
        <v>11</v>
      </c>
      <c r="X58" s="118">
        <f>X10</f>
        <v>0.008333333333333333</v>
      </c>
      <c r="Y58" s="118"/>
      <c r="Z58" s="118"/>
      <c r="AA58" s="118"/>
      <c r="AB58" s="118"/>
      <c r="AC58" s="21" t="s">
        <v>12</v>
      </c>
      <c r="AD58" s="14"/>
      <c r="AE58" s="14"/>
      <c r="AF58" s="14"/>
      <c r="AG58" s="14"/>
      <c r="AH58" s="14"/>
      <c r="AI58" s="14"/>
      <c r="AJ58" s="14"/>
      <c r="AK58" s="20" t="s">
        <v>13</v>
      </c>
      <c r="AL58" s="118">
        <f>AL10</f>
        <v>0.0006944444444444445</v>
      </c>
      <c r="AM58" s="118"/>
      <c r="AN58" s="118"/>
      <c r="AO58" s="118"/>
      <c r="AP58" s="118"/>
      <c r="AQ58" s="21" t="s">
        <v>12</v>
      </c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</row>
    <row r="59" ht="13.5" customHeight="1"/>
    <row r="60" ht="9" customHeight="1"/>
    <row r="61" spans="2:55" ht="19.5" customHeight="1">
      <c r="B61" s="79" t="s">
        <v>31</v>
      </c>
      <c r="C61" s="79"/>
      <c r="D61" s="119" t="s">
        <v>32</v>
      </c>
      <c r="E61" s="119"/>
      <c r="F61" s="119"/>
      <c r="G61" s="119"/>
      <c r="H61" s="119"/>
      <c r="I61" s="119"/>
      <c r="J61" s="80" t="s">
        <v>34</v>
      </c>
      <c r="K61" s="80"/>
      <c r="L61" s="80"/>
      <c r="M61" s="80"/>
      <c r="N61" s="80"/>
      <c r="O61" s="80" t="s">
        <v>49</v>
      </c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120" t="s">
        <v>36</v>
      </c>
      <c r="AX61" s="120"/>
      <c r="AY61" s="120"/>
      <c r="AZ61" s="120"/>
      <c r="BA61" s="120"/>
      <c r="BB61" s="82"/>
      <c r="BC61" s="82"/>
    </row>
    <row r="62" spans="2:55" ht="18" customHeight="1">
      <c r="B62" s="121">
        <v>13</v>
      </c>
      <c r="C62" s="121"/>
      <c r="D62" s="122">
        <v>1</v>
      </c>
      <c r="E62" s="122"/>
      <c r="F62" s="122"/>
      <c r="G62" s="122"/>
      <c r="H62" s="122"/>
      <c r="I62" s="122"/>
      <c r="J62" s="123">
        <f>$H$58</f>
        <v>0.6993055555555552</v>
      </c>
      <c r="K62" s="123"/>
      <c r="L62" s="123"/>
      <c r="M62" s="123"/>
      <c r="N62" s="123"/>
      <c r="O62" s="124">
        <f>$G$41</f>
        <v>0</v>
      </c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48" t="s">
        <v>39</v>
      </c>
      <c r="AF62" s="125">
        <f>$G$47</f>
        <v>0</v>
      </c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6"/>
      <c r="AX62" s="126"/>
      <c r="AY62" s="127" t="s">
        <v>15</v>
      </c>
      <c r="AZ62" s="128"/>
      <c r="BA62" s="128"/>
      <c r="BB62" s="129"/>
      <c r="BC62" s="129"/>
    </row>
    <row r="63" spans="2:55" ht="12" customHeight="1">
      <c r="B63" s="121"/>
      <c r="C63" s="121"/>
      <c r="D63" s="122"/>
      <c r="E63" s="122"/>
      <c r="F63" s="122"/>
      <c r="G63" s="122"/>
      <c r="H63" s="122"/>
      <c r="I63" s="122"/>
      <c r="J63" s="123"/>
      <c r="K63" s="123"/>
      <c r="L63" s="123"/>
      <c r="M63" s="123"/>
      <c r="N63" s="123"/>
      <c r="O63" s="130" t="s">
        <v>50</v>
      </c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49"/>
      <c r="AF63" s="131" t="s">
        <v>51</v>
      </c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26"/>
      <c r="AX63" s="126"/>
      <c r="AY63" s="127"/>
      <c r="AZ63" s="127"/>
      <c r="BA63" s="128"/>
      <c r="BB63" s="129"/>
      <c r="BC63" s="129"/>
    </row>
    <row r="64" ht="3.75" customHeight="1"/>
    <row r="65" spans="2:55" ht="19.5" customHeight="1">
      <c r="B65" s="79" t="s">
        <v>31</v>
      </c>
      <c r="C65" s="79"/>
      <c r="D65" s="119" t="s">
        <v>32</v>
      </c>
      <c r="E65" s="119"/>
      <c r="F65" s="119"/>
      <c r="G65" s="119"/>
      <c r="H65" s="119"/>
      <c r="I65" s="119"/>
      <c r="J65" s="80" t="s">
        <v>34</v>
      </c>
      <c r="K65" s="80"/>
      <c r="L65" s="80"/>
      <c r="M65" s="80"/>
      <c r="N65" s="80"/>
      <c r="O65" s="80" t="s">
        <v>52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120" t="s">
        <v>36</v>
      </c>
      <c r="AX65" s="120"/>
      <c r="AY65" s="120"/>
      <c r="AZ65" s="120"/>
      <c r="BA65" s="120"/>
      <c r="BB65" s="82"/>
      <c r="BC65" s="82"/>
    </row>
    <row r="66" spans="2:55" ht="18" customHeight="1">
      <c r="B66" s="121">
        <v>14</v>
      </c>
      <c r="C66" s="121"/>
      <c r="D66" s="122">
        <v>1</v>
      </c>
      <c r="E66" s="122"/>
      <c r="F66" s="122"/>
      <c r="G66" s="122"/>
      <c r="H66" s="122"/>
      <c r="I66" s="122"/>
      <c r="J66" s="123">
        <f>$J$62+$U$58*$X$58+$AL$58</f>
        <v>0.7083333333333329</v>
      </c>
      <c r="K66" s="123"/>
      <c r="L66" s="123"/>
      <c r="M66" s="123"/>
      <c r="N66" s="123"/>
      <c r="O66" s="124">
        <f>$G$40</f>
        <v>0</v>
      </c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48" t="s">
        <v>39</v>
      </c>
      <c r="AF66" s="125">
        <f>$G$46</f>
        <v>0</v>
      </c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6"/>
      <c r="AX66" s="126"/>
      <c r="AY66" s="127" t="s">
        <v>15</v>
      </c>
      <c r="AZ66" s="128"/>
      <c r="BA66" s="128"/>
      <c r="BB66" s="129"/>
      <c r="BC66" s="129"/>
    </row>
    <row r="67" spans="2:86" ht="12" customHeight="1">
      <c r="B67" s="121"/>
      <c r="C67" s="121"/>
      <c r="D67" s="122"/>
      <c r="E67" s="122"/>
      <c r="F67" s="122"/>
      <c r="G67" s="122"/>
      <c r="H67" s="122"/>
      <c r="I67" s="122"/>
      <c r="J67" s="123"/>
      <c r="K67" s="123"/>
      <c r="L67" s="123"/>
      <c r="M67" s="123"/>
      <c r="N67" s="123"/>
      <c r="O67" s="130" t="s">
        <v>53</v>
      </c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49"/>
      <c r="AF67" s="131" t="s">
        <v>54</v>
      </c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26"/>
      <c r="AX67" s="126"/>
      <c r="AY67" s="127"/>
      <c r="AZ67" s="127"/>
      <c r="BA67" s="128"/>
      <c r="BB67" s="129"/>
      <c r="BC67" s="129"/>
      <c r="BZ67" s="2"/>
      <c r="CA67" s="2"/>
      <c r="CB67" s="2"/>
      <c r="CC67" s="50"/>
      <c r="CD67" s="50"/>
      <c r="CE67" s="50"/>
      <c r="CF67" s="50"/>
      <c r="CG67" s="51"/>
      <c r="CH67" s="51"/>
    </row>
    <row r="68" spans="78:86" ht="3.75" customHeight="1">
      <c r="BZ68" s="2"/>
      <c r="CA68" s="2"/>
      <c r="CB68" s="2"/>
      <c r="CC68" s="50"/>
      <c r="CD68" s="50"/>
      <c r="CE68" s="50"/>
      <c r="CF68" s="50"/>
      <c r="CG68" s="51"/>
      <c r="CH68" s="51"/>
    </row>
    <row r="69" spans="57:73" ht="12.75">
      <c r="BE69" s="21"/>
      <c r="BF69" s="21"/>
      <c r="BG69" s="21"/>
      <c r="BH69" s="21"/>
      <c r="BI69" s="21"/>
      <c r="BJ69" s="21"/>
      <c r="BK69" s="21"/>
      <c r="BL69" s="21"/>
      <c r="BM69" s="4"/>
      <c r="BN69" s="4"/>
      <c r="BO69" s="4"/>
      <c r="BP69" s="4"/>
      <c r="BQ69" s="4"/>
      <c r="BR69" s="4"/>
      <c r="BS69" s="4"/>
      <c r="BT69" s="4"/>
      <c r="BU69" s="4"/>
    </row>
    <row r="70" spans="2:73" ht="20.25" customHeight="1">
      <c r="B70" s="23" t="s">
        <v>55</v>
      </c>
      <c r="J70" t="s">
        <v>15</v>
      </c>
      <c r="BE70" s="21"/>
      <c r="BF70" s="21"/>
      <c r="BG70" s="21"/>
      <c r="BH70" s="21"/>
      <c r="BI70" s="21"/>
      <c r="BJ70" s="21"/>
      <c r="BK70" s="21"/>
      <c r="BL70" s="21"/>
      <c r="BM70" s="4"/>
      <c r="BN70" s="4"/>
      <c r="BO70" s="4"/>
      <c r="BP70" s="4"/>
      <c r="BQ70" s="4"/>
      <c r="BR70" s="4"/>
      <c r="BS70" s="4"/>
      <c r="BT70" s="4"/>
      <c r="BU70" s="4"/>
    </row>
    <row r="71" ht="28.5" customHeight="1"/>
    <row r="72" spans="9:48" ht="25.5" customHeight="1">
      <c r="I72" s="132" t="s">
        <v>18</v>
      </c>
      <c r="J72" s="132"/>
      <c r="K72" s="132"/>
      <c r="L72" s="52"/>
      <c r="M72" s="133" t="str">
        <f>IF(ISBLANK($AZ$66)," ",IF($AW$66&gt;$AZ$66,$O$66,IF($AZ$66&gt;$AW$66,$AF$66)))</f>
        <v> </v>
      </c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</row>
    <row r="73" spans="9:48" ht="25.5" customHeight="1">
      <c r="I73" s="134" t="s">
        <v>21</v>
      </c>
      <c r="J73" s="134"/>
      <c r="K73" s="134"/>
      <c r="L73" s="53"/>
      <c r="M73" s="135" t="str">
        <f>IF(ISBLANK($AZ$66)," ",IF($AW$66&lt;$AZ$66,$O$66,IF($AZ$66&lt;$AW$66,$AF$66)))</f>
        <v> </v>
      </c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</row>
    <row r="74" spans="9:48" ht="25.5" customHeight="1">
      <c r="I74" s="134" t="s">
        <v>24</v>
      </c>
      <c r="J74" s="134"/>
      <c r="K74" s="134"/>
      <c r="L74" s="54"/>
      <c r="M74" s="135" t="str">
        <f>IF(ISBLANK($AZ$62)," ",IF($AW$62&gt;$AZ$62,$O$62,IF($AZ$62&gt;$AW$62,$AF$62)))</f>
        <v> </v>
      </c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</row>
    <row r="75" spans="9:48" ht="25.5" customHeight="1">
      <c r="I75" s="136" t="s">
        <v>27</v>
      </c>
      <c r="J75" s="136"/>
      <c r="K75" s="136"/>
      <c r="L75" s="55"/>
      <c r="M75" s="137" t="str">
        <f>IF(ISBLANK($AZ$62)," ",IF($AW$62&lt;$AZ$62,$O$62,IF($AZ$62&lt;$AW$62,$AF$62)))</f>
        <v> </v>
      </c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57:102" ht="25.5" customHeight="1"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57:102" ht="25.5" customHeight="1"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</sheetData>
  <sheetProtection selectLockedCells="1" selectUnlockedCells="1"/>
  <mergeCells count="269">
    <mergeCell ref="I74:K74"/>
    <mergeCell ref="M74:AV74"/>
    <mergeCell ref="I75:K75"/>
    <mergeCell ref="M75:AV75"/>
    <mergeCell ref="O67:AD67"/>
    <mergeCell ref="AF67:AV67"/>
    <mergeCell ref="I72:K72"/>
    <mergeCell ref="M72:AV72"/>
    <mergeCell ref="I73:K73"/>
    <mergeCell ref="M73:AV73"/>
    <mergeCell ref="BB65:BC65"/>
    <mergeCell ref="B66:C67"/>
    <mergeCell ref="D66:I67"/>
    <mergeCell ref="J66:N67"/>
    <mergeCell ref="O66:AD66"/>
    <mergeCell ref="AF66:AV66"/>
    <mergeCell ref="AW66:AX67"/>
    <mergeCell ref="AY66:AY67"/>
    <mergeCell ref="AZ66:BA67"/>
    <mergeCell ref="BB66:BC67"/>
    <mergeCell ref="AY62:AY63"/>
    <mergeCell ref="AZ62:BA63"/>
    <mergeCell ref="BB62:BC63"/>
    <mergeCell ref="O63:AD63"/>
    <mergeCell ref="AF63:AV63"/>
    <mergeCell ref="B65:C65"/>
    <mergeCell ref="D65:I65"/>
    <mergeCell ref="J65:N65"/>
    <mergeCell ref="O65:AV65"/>
    <mergeCell ref="AW65:BA65"/>
    <mergeCell ref="B62:C63"/>
    <mergeCell ref="D62:I63"/>
    <mergeCell ref="J62:N63"/>
    <mergeCell ref="O62:AD62"/>
    <mergeCell ref="AF62:AV62"/>
    <mergeCell ref="AW62:AX63"/>
    <mergeCell ref="B61:C61"/>
    <mergeCell ref="D61:I61"/>
    <mergeCell ref="J61:N61"/>
    <mergeCell ref="O61:AV61"/>
    <mergeCell ref="AW61:BA61"/>
    <mergeCell ref="BB61:BC61"/>
    <mergeCell ref="B53:AQ53"/>
    <mergeCell ref="AR53:BC53"/>
    <mergeCell ref="B54:BC54"/>
    <mergeCell ref="H58:L58"/>
    <mergeCell ref="U58:V58"/>
    <mergeCell ref="X58:AB58"/>
    <mergeCell ref="AL58:AP58"/>
    <mergeCell ref="AP48:AR48"/>
    <mergeCell ref="E49:F49"/>
    <mergeCell ref="G49:AD49"/>
    <mergeCell ref="AE49:AG49"/>
    <mergeCell ref="AH49:AJ49"/>
    <mergeCell ref="AK49:AL49"/>
    <mergeCell ref="AN49:AO49"/>
    <mergeCell ref="AP49:AR49"/>
    <mergeCell ref="E48:F48"/>
    <mergeCell ref="G48:AD48"/>
    <mergeCell ref="AE48:AG48"/>
    <mergeCell ref="AH48:AJ48"/>
    <mergeCell ref="AK48:AL48"/>
    <mergeCell ref="AN48:AO48"/>
    <mergeCell ref="AN46:AO46"/>
    <mergeCell ref="AP46:AR46"/>
    <mergeCell ref="E47:F47"/>
    <mergeCell ref="G47:AD47"/>
    <mergeCell ref="AE47:AG47"/>
    <mergeCell ref="AH47:AJ47"/>
    <mergeCell ref="AK47:AL47"/>
    <mergeCell ref="AN47:AO47"/>
    <mergeCell ref="AP47:AR47"/>
    <mergeCell ref="E45:AD45"/>
    <mergeCell ref="AE45:AG45"/>
    <mergeCell ref="AH45:AJ45"/>
    <mergeCell ref="AK45:AO45"/>
    <mergeCell ref="AP45:AR45"/>
    <mergeCell ref="E46:F46"/>
    <mergeCell ref="G46:AD46"/>
    <mergeCell ref="AE46:AG46"/>
    <mergeCell ref="AH46:AJ46"/>
    <mergeCell ref="AK46:AL46"/>
    <mergeCell ref="AP42:AR42"/>
    <mergeCell ref="E43:F43"/>
    <mergeCell ref="G43:AD43"/>
    <mergeCell ref="AE43:AG43"/>
    <mergeCell ref="AH43:AJ43"/>
    <mergeCell ref="AK43:AL43"/>
    <mergeCell ref="AN43:AO43"/>
    <mergeCell ref="AP43:AR43"/>
    <mergeCell ref="E42:F42"/>
    <mergeCell ref="G42:AD42"/>
    <mergeCell ref="AE42:AG42"/>
    <mergeCell ref="AH42:AJ42"/>
    <mergeCell ref="AK42:AL42"/>
    <mergeCell ref="AN42:AO42"/>
    <mergeCell ref="AP40:AR40"/>
    <mergeCell ref="E41:F41"/>
    <mergeCell ref="G41:AD41"/>
    <mergeCell ref="AE41:AG41"/>
    <mergeCell ref="AH41:AJ41"/>
    <mergeCell ref="AK41:AL41"/>
    <mergeCell ref="AN41:AO41"/>
    <mergeCell ref="AP41:AR41"/>
    <mergeCell ref="E40:F40"/>
    <mergeCell ref="G40:AD40"/>
    <mergeCell ref="AE40:AG40"/>
    <mergeCell ref="AH40:AJ40"/>
    <mergeCell ref="AK40:AL40"/>
    <mergeCell ref="AN40:AO40"/>
    <mergeCell ref="AZ35:BA35"/>
    <mergeCell ref="BB35:BC35"/>
    <mergeCell ref="E39:AD39"/>
    <mergeCell ref="AE39:AG39"/>
    <mergeCell ref="AH39:AJ39"/>
    <mergeCell ref="AK39:AO39"/>
    <mergeCell ref="AP39:AR39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B34:C34"/>
    <mergeCell ref="D34:F34"/>
    <mergeCell ref="G34:I34"/>
    <mergeCell ref="J34:N34"/>
    <mergeCell ref="O34:AD34"/>
    <mergeCell ref="AF34:AV34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B30:C30"/>
    <mergeCell ref="D30:F30"/>
    <mergeCell ref="G30:I30"/>
    <mergeCell ref="J30:N30"/>
    <mergeCell ref="O30:AD30"/>
    <mergeCell ref="AF30:AV30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B26:C26"/>
    <mergeCell ref="D26:F26"/>
    <mergeCell ref="G26:I26"/>
    <mergeCell ref="J26:N26"/>
    <mergeCell ref="O26:AD26"/>
    <mergeCell ref="AF26:AV26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B23:BC23"/>
    <mergeCell ref="BF23:BH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23:C23"/>
    <mergeCell ref="D23:F23"/>
    <mergeCell ref="G23:I23"/>
    <mergeCell ref="J23:N23"/>
    <mergeCell ref="O23:AV23"/>
    <mergeCell ref="AW23:BA23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AG18:BA18"/>
    <mergeCell ref="BB18:BC18"/>
    <mergeCell ref="B17:C17"/>
    <mergeCell ref="D17:X17"/>
    <mergeCell ref="Y17:Z17"/>
    <mergeCell ref="AE17:AF17"/>
    <mergeCell ref="AG17:BA17"/>
    <mergeCell ref="BB17:BC17"/>
    <mergeCell ref="BB15:BC15"/>
    <mergeCell ref="B16:C16"/>
    <mergeCell ref="D16:X16"/>
    <mergeCell ref="Y16:Z16"/>
    <mergeCell ref="AE16:AF16"/>
    <mergeCell ref="AG16:BA16"/>
    <mergeCell ref="BB16:BC16"/>
    <mergeCell ref="H10:L10"/>
    <mergeCell ref="U10:V10"/>
    <mergeCell ref="X10:AB10"/>
    <mergeCell ref="AL10:AP10"/>
    <mergeCell ref="B15:X15"/>
    <mergeCell ref="Y15:Z15"/>
    <mergeCell ref="AE15:BA15"/>
    <mergeCell ref="A2:AP2"/>
    <mergeCell ref="A3:AP3"/>
    <mergeCell ref="A4:AP4"/>
    <mergeCell ref="M6:T6"/>
    <mergeCell ref="Y6:AF6"/>
    <mergeCell ref="B8:AM8"/>
  </mergeCells>
  <printOptions/>
  <pageMargins left="0.39375" right="0.39375" top="0.39375" bottom="0.39375" header="0.5118055555555555" footer="0"/>
  <pageSetup horizontalDpi="300" verticalDpi="300" orientation="portrait" paperSize="9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Schierloh</dc:creator>
  <cp:keywords/>
  <dc:description/>
  <cp:lastModifiedBy>Schierloh</cp:lastModifiedBy>
  <dcterms:created xsi:type="dcterms:W3CDTF">2018-11-13T21:31:36Z</dcterms:created>
  <dcterms:modified xsi:type="dcterms:W3CDTF">2018-11-13T21:32:04Z</dcterms:modified>
  <cp:category/>
  <cp:version/>
  <cp:contentType/>
  <cp:contentStatus/>
</cp:coreProperties>
</file>